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https://d.docs.live.net/dfd9da78b184f361/Documents1/"/>
    </mc:Choice>
  </mc:AlternateContent>
  <xr:revisionPtr revIDLastSave="0" documentId="8_{D27A29FC-0CC6-4106-AC5C-2CD2B0B05018}" xr6:coauthVersionLast="47" xr6:coauthVersionMax="47" xr10:uidLastSave="{00000000-0000-0000-0000-000000000000}"/>
  <bookViews>
    <workbookView xWindow="-120" yWindow="-120" windowWidth="29040" windowHeight="15720" xr2:uid="{6D6462F8-42A6-4934-AA06-31F29A6BC8FA}"/>
  </bookViews>
  <sheets>
    <sheet name="Sheet1" sheetId="1" r:id="rId1"/>
  </sheets>
  <calcPr calcId="191029" calcMode="manual"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1" l="1"/>
  <c r="E12" i="1"/>
  <c r="E13" i="1"/>
  <c r="E14" i="1"/>
  <c r="E11" i="1"/>
  <c r="C15" i="1"/>
  <c r="E15" i="1" s="1"/>
  <c r="D22" i="1"/>
  <c r="F21" i="1"/>
  <c r="F22" i="1" s="1"/>
  <c r="E21" i="1"/>
  <c r="C29" i="1"/>
  <c r="E28" i="1"/>
  <c r="E27" i="1"/>
  <c r="E29" i="1" l="1"/>
  <c r="E30" i="1" s="1"/>
  <c r="E16" i="1"/>
  <c r="G21" i="1" s="1"/>
  <c r="G20" i="1" s="1"/>
  <c r="G22" i="1" l="1"/>
  <c r="G23" i="1" s="1"/>
  <c r="E20" i="1"/>
  <c r="E22" i="1" l="1"/>
  <c r="C20" i="1"/>
  <c r="C22" i="1" s="1"/>
  <c r="F23" i="1" l="1"/>
  <c r="E23" i="1"/>
  <c r="F28" i="1" l="1"/>
  <c r="D29" i="1"/>
  <c r="F29" i="1" l="1"/>
  <c r="F30" i="1" s="1"/>
  <c r="G28" i="1"/>
  <c r="G29" i="1" s="1"/>
  <c r="G30" i="1" s="1"/>
</calcChain>
</file>

<file path=xl/sharedStrings.xml><?xml version="1.0" encoding="utf-8"?>
<sst xmlns="http://schemas.openxmlformats.org/spreadsheetml/2006/main" count="38" uniqueCount="26">
  <si>
    <t>Water</t>
  </si>
  <si>
    <t>CMR</t>
  </si>
  <si>
    <t>Total</t>
  </si>
  <si>
    <t>Grams</t>
  </si>
  <si>
    <t>Liters</t>
  </si>
  <si>
    <t>Ingredient</t>
  </si>
  <si>
    <t>Total Grams</t>
  </si>
  <si>
    <t>Solids Grams</t>
  </si>
  <si>
    <t>Percent solids:</t>
  </si>
  <si>
    <t>Protein</t>
  </si>
  <si>
    <t>Fat</t>
  </si>
  <si>
    <t>Ash</t>
  </si>
  <si>
    <t>Lactose</t>
  </si>
  <si>
    <t>Nutrient</t>
  </si>
  <si>
    <t>Disp</t>
  </si>
  <si>
    <t>%</t>
  </si>
  <si>
    <t>Solids Liters</t>
  </si>
  <si>
    <t>Calculation of % solids adding "into" a final volume</t>
  </si>
  <si>
    <t>Calculation of % solids adding "onto" the starting volume</t>
  </si>
  <si>
    <t>Nutrient content of CMR</t>
  </si>
  <si>
    <t>Starting values</t>
  </si>
  <si>
    <t xml:space="preserve">© Copyright 2022 by Dr. Jim Quigley.  Examples and calculations in this spreadsheet are for example purposes only.  Dr. Quigley does not warrant the accuracy of these calculations, due to many factors.  There is no guarantee of production of financial results.  Consult your local nutritionist or veterinarian for more information. </t>
  </si>
  <si>
    <t xml:space="preserve">Calf Note #235 - Mixing Milk Replacer </t>
  </si>
  <si>
    <t>Volume (liters):</t>
  </si>
  <si>
    <t>Grams of CMR:</t>
  </si>
  <si>
    <t>Displacement: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</si>
</sst>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sz val="11"/>
      <color theme="1"/>
      <name val="Calibri"/>
      <family val="2"/>
      <scheme val="minor"/>
    </font>
    <font>
      <b/>
      <i/>
      <sz val="11"/>
      <color theme="0"/>
      <name val="Calibri"/>
      <family val="2"/>
      <scheme val="minor"/>
    </font>
    <font>
      <sz val="8"/>
      <color theme="1"/>
      <name val="Calibri"/>
      <family val="2"/>
      <scheme val="minor"/>
    </font>
    <font>
      <b/>
      <sz val="11"/>
      <color rgb="FFFF0000"/>
      <name val="Calibri"/>
      <family val="2"/>
      <scheme val="minor"/>
    </font>
  </fonts>
  <fills count="3">
    <fill>
      <patternFill patternType="none"/>
    </fill>
    <fill>
      <patternFill patternType="gray125"/>
    </fill>
    <fill>
      <patternFill patternType="solid">
        <fgColor theme="1"/>
        <bgColor indexed="64"/>
      </patternFill>
    </fill>
  </fills>
  <borders count="3">
    <border>
      <left/>
      <right/>
      <top/>
      <bottom/>
      <diagonal/>
    </border>
    <border>
      <left/>
      <right/>
      <top/>
      <bottom style="medium">
        <color indexed="64"/>
      </bottom>
      <diagonal/>
    </border>
    <border>
      <left/>
      <right/>
      <top style="hair">
        <color indexed="64"/>
      </top>
      <bottom style="thin">
        <color indexed="64"/>
      </bottom>
      <diagonal/>
    </border>
  </borders>
  <cellStyleXfs count="2">
    <xf numFmtId="0" fontId="0" fillId="0" borderId="0"/>
    <xf numFmtId="9" fontId="1" fillId="0" borderId="0" applyFont="0" applyFill="0" applyBorder="0" applyAlignment="0" applyProtection="0"/>
  </cellStyleXfs>
  <cellXfs count="22">
    <xf numFmtId="0" fontId="0" fillId="0" borderId="0" xfId="0"/>
    <xf numFmtId="3" fontId="0" fillId="0" borderId="0" xfId="0" applyNumberFormat="1"/>
    <xf numFmtId="0" fontId="0" fillId="0" borderId="0" xfId="0" applyAlignment="1">
      <alignment horizontal="center"/>
    </xf>
    <xf numFmtId="164" fontId="0" fillId="0" borderId="0" xfId="1" applyNumberFormat="1" applyFont="1"/>
    <xf numFmtId="0" fontId="0" fillId="0" borderId="1" xfId="0" applyBorder="1"/>
    <xf numFmtId="0" fontId="0" fillId="0" borderId="1" xfId="0" applyBorder="1" applyAlignment="1">
      <alignment horizontal="center"/>
    </xf>
    <xf numFmtId="0" fontId="0" fillId="0" borderId="0" xfId="0" applyBorder="1"/>
    <xf numFmtId="3" fontId="0" fillId="0" borderId="0" xfId="0" applyNumberFormat="1" applyBorder="1"/>
    <xf numFmtId="0" fontId="0" fillId="0" borderId="2" xfId="0" applyBorder="1"/>
    <xf numFmtId="3" fontId="0" fillId="0" borderId="2" xfId="0" applyNumberFormat="1" applyBorder="1"/>
    <xf numFmtId="0" fontId="0" fillId="0" borderId="1" xfId="0" applyBorder="1" applyAlignment="1">
      <alignment horizontal="center" wrapText="1"/>
    </xf>
    <xf numFmtId="0" fontId="0" fillId="0" borderId="0" xfId="0" applyAlignment="1">
      <alignment horizontal="right"/>
    </xf>
    <xf numFmtId="9" fontId="0" fillId="0" borderId="0" xfId="0" applyNumberFormat="1"/>
    <xf numFmtId="2" fontId="0" fillId="0" borderId="0" xfId="0" applyNumberFormat="1"/>
    <xf numFmtId="2" fontId="0" fillId="0" borderId="0" xfId="0" applyNumberFormat="1" applyAlignment="1">
      <alignment horizontal="right"/>
    </xf>
    <xf numFmtId="0" fontId="2" fillId="2" borderId="0" xfId="0" applyFont="1" applyFill="1" applyAlignment="1">
      <alignment horizontal="center"/>
    </xf>
    <xf numFmtId="0" fontId="0" fillId="0" borderId="0" xfId="0" applyAlignment="1">
      <alignment horizontal="right"/>
    </xf>
    <xf numFmtId="0" fontId="3" fillId="0" borderId="0" xfId="0" applyFont="1" applyAlignment="1">
      <alignment vertical="top" wrapText="1"/>
    </xf>
    <xf numFmtId="3" fontId="4" fillId="0" borderId="0" xfId="0" applyNumberFormat="1" applyFont="1"/>
    <xf numFmtId="9" fontId="4" fillId="0" borderId="0" xfId="0" applyNumberFormat="1" applyFont="1"/>
    <xf numFmtId="0" fontId="0" fillId="0" borderId="1" xfId="0" applyBorder="1" applyAlignment="1">
      <alignment horizontal="right"/>
    </xf>
    <xf numFmtId="3" fontId="4" fillId="0" borderId="1" xfId="0" applyNumberFormat="1" applyFont="1" applyBorder="1"/>
  </cellXfs>
  <cellStyles count="2">
    <cellStyle name="Normal" xfId="0" builtinId="0"/>
    <cellStyle name="Percent" xfId="1" builtinId="5"/>
  </cellStyles>
  <dxfs count="8">
    <dxf>
      <numFmt numFmtId="3" formatCode="#,##0"/>
    </dxf>
    <dxf>
      <numFmt numFmtId="3" formatCode="#,##0"/>
    </dxf>
    <dxf>
      <alignment horizontal="center" vertical="bottom" textRotation="0" wrapText="0" indent="0" justifyLastLine="0" shrinkToFit="0" readingOrder="0"/>
    </dxf>
    <dxf>
      <numFmt numFmtId="2" formatCode="0.00"/>
    </dxf>
    <dxf>
      <numFmt numFmtId="2" formatCode="0.00"/>
    </dxf>
    <dxf>
      <numFmt numFmtId="13" formatCode="0%"/>
    </dxf>
    <dxf>
      <border outline="0">
        <bottom style="medium">
          <color indexed="64"/>
        </bottom>
      </border>
    </dxf>
    <dxf>
      <border outline="0">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4A4F2A-D1A9-4465-9E4E-1C92C8988C0C}" name="Table1" displayName="Table1" ref="B19:G23" totalsRowShown="0" headerRowBorderDxfId="7">
  <tableColumns count="6">
    <tableColumn id="1" xr3:uid="{9ECDCD08-B9EC-43CE-8AA2-61D9CC04240F}" name="Ingredient"/>
    <tableColumn id="2" xr3:uid="{EB593EDF-68CC-46EF-AA96-36DEE47E4890}" name="Liters"/>
    <tableColumn id="3" xr3:uid="{0BDA7571-5A5A-4250-AC56-1BBA1B5B52AE}" name="Grams"/>
    <tableColumn id="4" xr3:uid="{98F36D69-9283-4CDA-BB10-AFAC25752230}" name="Total Grams"/>
    <tableColumn id="5" xr3:uid="{E384B74A-5925-44CD-822A-187EC5894CDB}" name="Solids Grams"/>
    <tableColumn id="6" xr3:uid="{4378A430-CED6-4D1C-B08C-7E5BA0863E5F}" name="Solids Liters"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44B3C82-7275-4F17-8AD1-B2ECE17CE527}" name="Table2" displayName="Table2" ref="B26:G30" totalsRowShown="0" headerRowBorderDxfId="6">
  <tableColumns count="6">
    <tableColumn id="1" xr3:uid="{4690EB29-7B76-44EB-8784-7CD275A0BE5F}" name="Ingredient"/>
    <tableColumn id="2" xr3:uid="{25A1048E-3B97-488F-A77F-3087BEAA0B7E}" name="Liters"/>
    <tableColumn id="3" xr3:uid="{DF6237C7-5C5C-47E0-A7B8-323123454D4D}" name="Grams"/>
    <tableColumn id="4" xr3:uid="{659B44BF-A27A-4818-B6B9-C4CA67A8A3E5}" name="Total Grams"/>
    <tableColumn id="5" xr3:uid="{DE11E8E4-FD81-4D1E-A41B-7CB0A7FC00BE}" name="Solids Grams"/>
    <tableColumn id="6" xr3:uid="{62137989-0205-4DC1-89C4-2B11A88C8F67}" name="Solids Liters" dataDxfId="1">
      <calculatedColumnFormula>Table2[[#This Row],[Liters]]</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5A53A55-209F-48ED-814C-067CA9083809}" name="Table3" displayName="Table3" ref="B10:E16" totalsRowShown="0" headerRowDxfId="2">
  <tableColumns count="4">
    <tableColumn id="1" xr3:uid="{97A082AC-EC58-49AD-BB2D-140E84DBF634}" name="Nutrient"/>
    <tableColumn id="2" xr3:uid="{A88B136C-8FC6-4283-A523-B04241970013}" name="%" dataDxfId="5"/>
    <tableColumn id="3" xr3:uid="{F1B1CF7F-9E8C-4599-BE95-95A00DCAA230}" name="Disp" dataDxfId="4"/>
    <tableColumn id="4" xr3:uid="{1C4550C1-BD89-4B1D-B8BA-942111861AF2}" name="Total"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00DD5-DEB1-4B1D-8090-D88E29D0C5D4}">
  <sheetPr codeName="Sheet1"/>
  <dimension ref="B2:J37"/>
  <sheetViews>
    <sheetView showGridLines="0" tabSelected="1" workbookViewId="0">
      <selection activeCell="B26" sqref="B26:G30"/>
    </sheetView>
  </sheetViews>
  <sheetFormatPr defaultRowHeight="15" x14ac:dyDescent="0.25"/>
  <cols>
    <col min="2" max="2" width="11.28515625" customWidth="1"/>
    <col min="5" max="5" width="9.5703125" customWidth="1"/>
    <col min="6" max="6" width="7.7109375" customWidth="1"/>
    <col min="7" max="7" width="8" customWidth="1"/>
    <col min="8" max="8" width="11" customWidth="1"/>
    <col min="9" max="9" width="10.42578125" customWidth="1"/>
  </cols>
  <sheetData>
    <row r="2" spans="2:5" x14ac:dyDescent="0.25">
      <c r="B2" s="15" t="s">
        <v>22</v>
      </c>
      <c r="C2" s="15"/>
      <c r="D2" s="15"/>
      <c r="E2" s="15"/>
    </row>
    <row r="4" spans="2:5" x14ac:dyDescent="0.25">
      <c r="B4" s="15" t="s">
        <v>20</v>
      </c>
      <c r="C4" s="15"/>
      <c r="D4" s="15"/>
      <c r="E4" s="15"/>
    </row>
    <row r="5" spans="2:5" x14ac:dyDescent="0.25">
      <c r="B5" s="16" t="s">
        <v>23</v>
      </c>
      <c r="C5" s="16"/>
      <c r="D5" s="16"/>
      <c r="E5" s="18">
        <v>5000</v>
      </c>
    </row>
    <row r="6" spans="2:5" ht="15.75" thickBot="1" x14ac:dyDescent="0.3">
      <c r="B6" s="20" t="s">
        <v>24</v>
      </c>
      <c r="C6" s="20"/>
      <c r="D6" s="20"/>
      <c r="E6" s="21">
        <v>750</v>
      </c>
    </row>
    <row r="9" spans="2:5" x14ac:dyDescent="0.25">
      <c r="B9" s="15" t="s">
        <v>19</v>
      </c>
      <c r="C9" s="15"/>
      <c r="D9" s="15"/>
      <c r="E9" s="15"/>
    </row>
    <row r="10" spans="2:5" x14ac:dyDescent="0.25">
      <c r="B10" t="s">
        <v>13</v>
      </c>
      <c r="C10" s="2" t="s">
        <v>15</v>
      </c>
      <c r="D10" s="2" t="s">
        <v>14</v>
      </c>
      <c r="E10" s="2" t="s">
        <v>2</v>
      </c>
    </row>
    <row r="11" spans="2:5" x14ac:dyDescent="0.25">
      <c r="B11" t="s">
        <v>0</v>
      </c>
      <c r="C11" s="19">
        <v>0.05</v>
      </c>
      <c r="D11" s="13">
        <v>1</v>
      </c>
      <c r="E11" s="13">
        <f>C11*D11</f>
        <v>0.05</v>
      </c>
    </row>
    <row r="12" spans="2:5" x14ac:dyDescent="0.25">
      <c r="B12" t="s">
        <v>9</v>
      </c>
      <c r="C12" s="19">
        <v>0.25</v>
      </c>
      <c r="D12" s="13">
        <v>1.5</v>
      </c>
      <c r="E12" s="13">
        <f t="shared" ref="E12:E15" si="0">C12*D12</f>
        <v>0.375</v>
      </c>
    </row>
    <row r="13" spans="2:5" x14ac:dyDescent="0.25">
      <c r="B13" t="s">
        <v>10</v>
      </c>
      <c r="C13" s="19">
        <v>0.18</v>
      </c>
      <c r="D13" s="13">
        <v>0.6</v>
      </c>
      <c r="E13" s="13">
        <f t="shared" si="0"/>
        <v>0.108</v>
      </c>
    </row>
    <row r="14" spans="2:5" x14ac:dyDescent="0.25">
      <c r="B14" t="s">
        <v>11</v>
      </c>
      <c r="C14" s="19">
        <v>7.0000000000000007E-2</v>
      </c>
      <c r="D14" s="13">
        <v>0</v>
      </c>
      <c r="E14" s="13">
        <f t="shared" si="0"/>
        <v>0</v>
      </c>
    </row>
    <row r="15" spans="2:5" x14ac:dyDescent="0.25">
      <c r="B15" t="s">
        <v>12</v>
      </c>
      <c r="C15" s="12">
        <f>1-C11-C12-C13-C14</f>
        <v>0.45</v>
      </c>
      <c r="D15" s="13">
        <v>0.51</v>
      </c>
      <c r="E15" s="13">
        <f t="shared" si="0"/>
        <v>0.22950000000000001</v>
      </c>
    </row>
    <row r="16" spans="2:5" x14ac:dyDescent="0.25">
      <c r="D16" s="14" t="s">
        <v>25</v>
      </c>
      <c r="E16" s="13">
        <f>SUM(E11:E15)</f>
        <v>0.76250000000000007</v>
      </c>
    </row>
    <row r="18" spans="2:10" x14ac:dyDescent="0.25">
      <c r="B18" s="15" t="s">
        <v>17</v>
      </c>
      <c r="C18" s="15"/>
      <c r="D18" s="15"/>
      <c r="E18" s="15"/>
      <c r="F18" s="15"/>
      <c r="G18" s="15"/>
      <c r="H18" s="2"/>
      <c r="I18" s="2"/>
      <c r="J18" s="2"/>
    </row>
    <row r="19" spans="2:10" ht="30.75" thickBot="1" x14ac:dyDescent="0.3">
      <c r="B19" s="4" t="s">
        <v>5</v>
      </c>
      <c r="C19" s="5" t="s">
        <v>4</v>
      </c>
      <c r="D19" s="5" t="s">
        <v>3</v>
      </c>
      <c r="E19" s="10" t="s">
        <v>6</v>
      </c>
      <c r="F19" s="10" t="s">
        <v>7</v>
      </c>
      <c r="G19" s="10" t="s">
        <v>16</v>
      </c>
      <c r="H19" s="2"/>
      <c r="I19" s="2"/>
      <c r="J19" s="2"/>
    </row>
    <row r="20" spans="2:10" x14ac:dyDescent="0.25">
      <c r="B20" t="s">
        <v>0</v>
      </c>
      <c r="C20" s="1">
        <f>Table1[[#This Row],[Total Grams]]</f>
        <v>4456.71875</v>
      </c>
      <c r="D20" s="1"/>
      <c r="E20" s="1">
        <f>Table1[[#This Row],[Solids Liters]]</f>
        <v>4456.71875</v>
      </c>
      <c r="F20" s="1">
        <v>0</v>
      </c>
      <c r="G20" s="1">
        <f>5000-G21</f>
        <v>4456.71875</v>
      </c>
      <c r="H20" s="1"/>
      <c r="I20" s="1"/>
      <c r="J20" s="1"/>
    </row>
    <row r="21" spans="2:10" x14ac:dyDescent="0.25">
      <c r="B21" s="6" t="s">
        <v>1</v>
      </c>
      <c r="C21" s="7"/>
      <c r="D21" s="7">
        <v>750</v>
      </c>
      <c r="E21" s="7">
        <f>D21</f>
        <v>750</v>
      </c>
      <c r="F21" s="7">
        <f>+D21*0.95</f>
        <v>712.5</v>
      </c>
      <c r="G21" s="1">
        <f>Table1[[#This Row],[Solids Grams]]*E16</f>
        <v>543.28125</v>
      </c>
      <c r="H21" s="1"/>
      <c r="I21" s="1"/>
      <c r="J21" s="1"/>
    </row>
    <row r="22" spans="2:10" x14ac:dyDescent="0.25">
      <c r="B22" s="8" t="s">
        <v>2</v>
      </c>
      <c r="C22" s="9">
        <f>C20</f>
        <v>4456.71875</v>
      </c>
      <c r="D22" s="9">
        <f>D20+D21</f>
        <v>750</v>
      </c>
      <c r="E22" s="9">
        <f>E20+E21</f>
        <v>5206.71875</v>
      </c>
      <c r="F22" s="9">
        <f>F20+F21</f>
        <v>712.5</v>
      </c>
      <c r="G22" s="9">
        <f>G20+G21</f>
        <v>5000</v>
      </c>
      <c r="H22" s="1"/>
      <c r="I22" s="1"/>
      <c r="J22" s="1"/>
    </row>
    <row r="23" spans="2:10" x14ac:dyDescent="0.25">
      <c r="D23" s="11" t="s">
        <v>8</v>
      </c>
      <c r="E23" s="3">
        <f>E21/E22</f>
        <v>0.14404465384269124</v>
      </c>
      <c r="F23" s="3">
        <f>F22/E22</f>
        <v>0.13684242115055667</v>
      </c>
      <c r="G23" s="3">
        <f>F22/G22</f>
        <v>0.14249999999999999</v>
      </c>
    </row>
    <row r="25" spans="2:10" x14ac:dyDescent="0.25">
      <c r="B25" s="15" t="s">
        <v>18</v>
      </c>
      <c r="C25" s="15"/>
      <c r="D25" s="15"/>
      <c r="E25" s="15"/>
      <c r="F25" s="15"/>
      <c r="G25" s="15"/>
    </row>
    <row r="26" spans="2:10" ht="30.75" thickBot="1" x14ac:dyDescent="0.3">
      <c r="B26" s="4" t="s">
        <v>5</v>
      </c>
      <c r="C26" s="5" t="s">
        <v>4</v>
      </c>
      <c r="D26" s="5" t="s">
        <v>3</v>
      </c>
      <c r="E26" s="10" t="s">
        <v>6</v>
      </c>
      <c r="F26" s="10" t="s">
        <v>7</v>
      </c>
      <c r="G26" s="10" t="s">
        <v>16</v>
      </c>
    </row>
    <row r="27" spans="2:10" x14ac:dyDescent="0.25">
      <c r="B27" t="s">
        <v>0</v>
      </c>
      <c r="C27" s="1">
        <v>5000</v>
      </c>
      <c r="D27" s="1"/>
      <c r="E27" s="1">
        <f>C27</f>
        <v>5000</v>
      </c>
      <c r="F27" s="1">
        <v>0</v>
      </c>
      <c r="G27" s="1">
        <f>Table2[[#This Row],[Liters]]</f>
        <v>5000</v>
      </c>
    </row>
    <row r="28" spans="2:10" x14ac:dyDescent="0.25">
      <c r="B28" s="6" t="s">
        <v>1</v>
      </c>
      <c r="C28" s="7"/>
      <c r="D28" s="7">
        <v>750</v>
      </c>
      <c r="E28" s="7">
        <f>D28</f>
        <v>750</v>
      </c>
      <c r="F28" s="7">
        <f>+D28*0.95</f>
        <v>712.5</v>
      </c>
      <c r="G28" s="1">
        <f>Table2[[#This Row],[Solids Grams]]*E16</f>
        <v>543.28125</v>
      </c>
    </row>
    <row r="29" spans="2:10" x14ac:dyDescent="0.25">
      <c r="B29" s="8" t="s">
        <v>2</v>
      </c>
      <c r="C29" s="9">
        <f>C27+C28</f>
        <v>5000</v>
      </c>
      <c r="D29" s="9">
        <f>D27+D28</f>
        <v>750</v>
      </c>
      <c r="E29" s="9">
        <f>E27+E28</f>
        <v>5750</v>
      </c>
      <c r="F29" s="9">
        <f>F27+F28</f>
        <v>712.5</v>
      </c>
      <c r="G29" s="9">
        <f>G27+G28</f>
        <v>5543.28125</v>
      </c>
    </row>
    <row r="30" spans="2:10" x14ac:dyDescent="0.25">
      <c r="D30" s="11" t="s">
        <v>8</v>
      </c>
      <c r="E30" s="3">
        <f>E28/E29</f>
        <v>0.13043478260869565</v>
      </c>
      <c r="F30" s="3">
        <f>F29/E29</f>
        <v>0.12391304347826088</v>
      </c>
      <c r="G30" s="3">
        <f>F29/G29</f>
        <v>0.12853397976153563</v>
      </c>
    </row>
    <row r="32" spans="2:10" x14ac:dyDescent="0.25">
      <c r="B32" s="17" t="s">
        <v>21</v>
      </c>
      <c r="C32" s="17"/>
      <c r="D32" s="17"/>
      <c r="E32" s="17"/>
      <c r="F32" s="17"/>
      <c r="G32" s="17"/>
    </row>
    <row r="33" spans="2:7" x14ac:dyDescent="0.25">
      <c r="B33" s="17"/>
      <c r="C33" s="17"/>
      <c r="D33" s="17"/>
      <c r="E33" s="17"/>
      <c r="F33" s="17"/>
      <c r="G33" s="17"/>
    </row>
    <row r="34" spans="2:7" x14ac:dyDescent="0.25">
      <c r="B34" s="17"/>
      <c r="C34" s="17"/>
      <c r="D34" s="17"/>
      <c r="E34" s="17"/>
      <c r="F34" s="17"/>
      <c r="G34" s="17"/>
    </row>
    <row r="35" spans="2:7" x14ac:dyDescent="0.25">
      <c r="B35" s="17"/>
      <c r="C35" s="17"/>
      <c r="D35" s="17"/>
      <c r="E35" s="17"/>
      <c r="F35" s="17"/>
      <c r="G35" s="17"/>
    </row>
    <row r="36" spans="2:7" x14ac:dyDescent="0.25">
      <c r="B36" s="17"/>
      <c r="C36" s="17"/>
      <c r="D36" s="17"/>
      <c r="E36" s="17"/>
      <c r="F36" s="17"/>
      <c r="G36" s="17"/>
    </row>
    <row r="37" spans="2:7" x14ac:dyDescent="0.25">
      <c r="B37" s="17"/>
      <c r="C37" s="17"/>
      <c r="D37" s="17"/>
      <c r="E37" s="17"/>
      <c r="F37" s="17"/>
      <c r="G37" s="17"/>
    </row>
  </sheetData>
  <mergeCells count="8">
    <mergeCell ref="B2:E2"/>
    <mergeCell ref="B32:G37"/>
    <mergeCell ref="B18:G18"/>
    <mergeCell ref="B25:G25"/>
    <mergeCell ref="B9:E9"/>
    <mergeCell ref="B5:D5"/>
    <mergeCell ref="B6:D6"/>
    <mergeCell ref="B4:E4"/>
  </mergeCells>
  <pageMargins left="0.7" right="0.7" top="0.75" bottom="0.75" header="0.3" footer="0.3"/>
  <pageSetup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Q</dc:creator>
  <cp:lastModifiedBy>J Q</cp:lastModifiedBy>
  <dcterms:created xsi:type="dcterms:W3CDTF">2022-09-11T22:40:44Z</dcterms:created>
  <dcterms:modified xsi:type="dcterms:W3CDTF">2022-09-12T01:19:43Z</dcterms:modified>
</cp:coreProperties>
</file>